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<sst xmlns="http://schemas.openxmlformats.org/spreadsheetml/2006/main" count="4317" uniqueCount="998">
  <si>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</si>
  <si>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</si>
  <si>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</si>
  <si>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</si>
  <si>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</si>
  <si>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</si>
  <si>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</si>
  <si>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</si>
  <si>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</si>
  <si>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</si>
  <si>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</si>
  <si>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</si>
  <si>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</si>
  <si>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</si>
  <si>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</si>
  <si>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</si>
  <si>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</si>
  <si>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</si>
  <si>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</si>
  <si>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</si>
  <si>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</si>
  <si>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</si>
  <si>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</si>
  <si>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</si>
  <si>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</si>
  <si>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</si>
  <si>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</si>
  <si>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</si>
  <si>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</si>
  <si>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</si>
  <si>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</si>
  <si>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</si>
  <si>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</si>
  <si>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</si>
  <si>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</si>
  <si>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</si>
  <si>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</si>
  <si>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</si>
  <si>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</si>
  <si>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</si>
  <si>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</si>
  <si>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</si>
  <si>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</si>
  <si>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</si>
  <si>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</si>
  <si>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</si>
  <si>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</si>
  <si>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</si>
  <si>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</si>
  <si>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</si>
  <si>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</si>
  <si>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</si>
  <si>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</si>
  <si>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</si>
  <si>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</si>
  <si>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</si>
  <si>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</si>
  <si>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</si>
  <si>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</si>
  <si>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</si>
  <si>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</si>
  <si>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</si>
  <si>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</si>
  <si>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</si>
  <si>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</si>
  <si>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</si>
  <si>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</si>
  <si>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</si>
  <si>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</si>
  <si>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</si>
  <si>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</si>
  <si>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</si>
  <si>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</si>
  <si>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</si>
  <si>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</si>
  <si>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</si>
  <si>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</si>
  <si>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</si>
  <si>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</si>
  <si>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</si>
  <si>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</si>
  <si>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</si>
  <si>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</si>
  <si>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</si>
  <si>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</si>
  <si>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</si>
  <si>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</si>
  <si>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</si>
  <si>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</si>
  <si>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</si>
  <si>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</si>
  <si>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</si>
  <si>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</si>
  <si>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</si>
  <si>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</si>
  <si>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</si>
  <si>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</si>
  <si>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</si>
  <si>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</si>
  <si>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</si>
  <si>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</si>
  <si>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</si>
  <si>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</si>
  <si>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</si>
  <si>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</si>
  <si>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</si>
  <si>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</si>
  <si>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</si>
  <si>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</si>
  <si>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</si>
  <si>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</si>
  <si>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</si>
  <si>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</si>
  <si>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</si>
  <si>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</si>
  <si>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</si>
  <si>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</si>
  <si>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</si>
  <si>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</si>
  <si>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</si>
  <si>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</si>
  <si>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</si>
  <si>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</si>
  <si>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</si>
  <si>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</si>
  <si>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</si>
  <si>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</si>
  <si>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</si>
  <si>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</si>
  <si>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</si>
  <si>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</si>
  <si>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</si>
  <si>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</si>
  <si>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</si>
  <si>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</si>
  <si>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</si>
  <si>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</si>
  <si>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</si>
  <si>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</si>
  <si>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</si>
  <si>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</si>
  <si>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</si>
  <si>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</si>
  <si>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</si>
  <si>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</si>
  <si>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</si>
  <si>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</si>
  <si>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</si>
  <si>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</si>
  <si>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</si>
  <si>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</si>
  <si>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</si>
  <si>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</si>
  <si>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</si>
  <si>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</si>
  <si>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</si>
  <si>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</si>
  <si>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</si>
  <si>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</si>
  <si>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</si>
  <si>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</si>
  <si>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</si>
  <si>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</si>
  <si>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</si>
  <si>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</si>
  <si>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</si>
  <si>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</si>
  <si>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</si>
  <si>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</si>
  <si>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</si>
  <si>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</si>
  <si>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</si>
  <si>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</si>
  <si>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</si>
  <si>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</si>
  <si>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</si>
  <si>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</si>
  <si>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</si>
  <si>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</si>
  <si>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</si>
  <si>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</si>
  <si>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</si>
  <si>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</si>
  <si>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</si>
  <si>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</si>
  <si>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</si>
  <si>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</si>
  <si>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</si>
  <si>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</si>
  <si>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</si>
  <si>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</si>
  <si>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</si>
  <si>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</si>
  <si>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</si>
  <si>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</si>
  <si>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</si>
  <si>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</si>
  <si>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</si>
  <si>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</si>
  <si>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</si>
  <si>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</si>
  <si>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</si>
  <si>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</si>
  <si>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</si>
  <si>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</si>
  <si>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</si>
  <si>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</si>
  <si>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</si>
  <si>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</si>
  <si>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</si>
  <si>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</si>
  <si>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</si>
  <si>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</si>
  <si>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</si>
  <si>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</si>
  <si>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</si>
  <si>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</si>
  <si>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</si>
  <si>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</si>
  <si>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</si>
  <si>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</si>
  <si>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</si>
  <si>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</si>
  <si>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</si>
  <si>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</si>
  <si>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</si>
  <si>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</si>
  <si>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</si>
  <si>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</si>
  <si>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</si>
  <si>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</si>
  <si>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</si>
  <si>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</si>
  <si>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</si>
  <si>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</si>
  <si>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</si>
  <si>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</si>
  <si>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</si>
  <si>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</si>
  <si>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</si>
  <si>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</si>
  <si>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</si>
  <si>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</si>
  <si>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</si>
  <si>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</si>
  <si>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</si>
  <si>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</si>
  <si>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</si>
  <si>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</si>
  <si>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</si>
  <si>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</si>
  <si>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</si>
  <si>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</si>
  <si>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</si>
  <si>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</si>
  <si>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</si>
  <si>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</si>
  <si>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</si>
  <si>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</si>
  <si>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</si>
  <si>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</si>
  <si>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</si>
  <si>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</si>
  <si>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</si>
  <si>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</si>
  <si>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</si>
  <si>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</si>
  <si>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</si>
  <si>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</si>
  <si>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</si>
  <si>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</si>
  <si>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</si>
  <si>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</si>
  <si>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</si>
  <si>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</si>
  <si>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</si>
  <si>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</si>
  <si>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</si>
  <si>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</si>
  <si>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</si>
  <si>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</si>
  <si>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</si>
  <si>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</si>
  <si>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</si>
  <si>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</si>
  <si>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</si>
  <si>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</si>
  <si>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</si>
  <si>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</si>
  <si>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</si>
  <si>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</si>
  <si>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</si>
  <si>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</si>
  <si>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</si>
  <si>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</si>
  <si>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</si>
  <si>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</si>
  <si>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</si>
  <si>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</si>
  <si>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</si>
  <si>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</si>
  <si>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</si>
  <si>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</si>
  <si>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</si>
  <si>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</si>
  <si>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</si>
  <si>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</si>
  <si>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</si>
  <si>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</si>
  <si>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</si>
  <si>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</si>
  <si>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</si>
  <si>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</si>
  <si>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</si>
  <si>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</si>
  <si>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</si>
  <si>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</si>
  <si>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</si>
  <si>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</si>
  <si>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</si>
  <si>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</si>
  <si>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</si>
  <si>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</si>
  <si>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</si>
  <si>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</si>
  <si>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</si>
  <si>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</si>
  <si>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</si>
  <si>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</si>
  <si>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</si>
  <si>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</si>
  <si>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</si>
  <si>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</si>
  <si>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</si>
  <si>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</si>
  <si>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</si>
  <si>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</si>
  <si>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</si>
  <si>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</si>
  <si>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</si>
  <si>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</si>
  <si>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</si>
  <si>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</si>
  <si>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</si>
  <si>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</si>
  <si>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</si>
  <si>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</si>
  <si>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</si>
  <si>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</si>
  <si>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</si>
  <si>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</si>
  <si>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</si>
  <si>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</si>
  <si>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</si>
  <si>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</si>
  <si>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</si>
  <si>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</si>
  <si>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</si>
  <si>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</si>
  <si>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</si>
  <si>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</si>
  <si>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</si>
  <si>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</si>
  <si>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</si>
  <si>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</si>
  <si>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</si>
  <si>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</si>
  <si>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</si>
  <si>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</si>
  <si>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</si>
  <si>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</si>
  <si>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</si>
  <si>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</si>
  <si>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</si>
  <si>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</si>
  <si>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</si>
  <si>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</si>
  <si>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</si>
  <si>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</si>
  <si>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</si>
  <si>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</si>
  <si>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</si>
  <si>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</si>
  <si>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</si>
  <si>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</si>
  <si>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</si>
  <si>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</si>
  <si>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</si>
  <si>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</si>
  <si>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</si>
  <si>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</si>
  <si>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</si>
  <si>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</si>
  <si>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</si>
  <si>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</si>
  <si>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</si>
  <si>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</si>
  <si>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</si>
  <si>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</si>
  <si>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</si>
  <si>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</si>
  <si>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</si>
  <si>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</si>
  <si>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</si>
  <si>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</si>
  <si>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</si>
  <si>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</si>
  <si>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</si>
  <si>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</si>
  <si>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</si>
  <si>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</si>
  <si>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</si>
  <si>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</si>
  <si>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</si>
  <si>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</si>
  <si>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</si>
  <si>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</si>
  <si>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</si>
  <si>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</si>
  <si>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</si>
  <si>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</si>
  <si>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</si>
  <si>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</si>
  <si>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</si>
  <si>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</si>
  <si>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</si>
  <si>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</si>
  <si>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</si>
  <si>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</si>
  <si>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</si>
  <si>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</si>
  <si>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</si>
  <si>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</si>
  <si>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</si>
  <si>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</si>
  <si>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</si>
  <si>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</si>
  <si>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</si>
  <si>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</si>
  <si>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</si>
  <si>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</si>
  <si>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</si>
  <si>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</si>
  <si>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</si>
  <si>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</si>
  <si>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</si>
  <si>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</si>
  <si>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</si>
  <si>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</si>
  <si>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</si>
  <si>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</si>
  <si>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</si>
  <si>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</si>
  <si>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</si>
  <si>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</si>
  <si>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</si>
  <si>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</si>
  <si>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</si>
  <si>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</si>
  <si>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</si>
  <si>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</si>
  <si>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</si>
  <si>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</si>
  <si>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</si>
  <si>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</si>
  <si>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</si>
  <si>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</si>
  <si>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</si>
  <si>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</si>
  <si>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</si>
  <si>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</si>
  <si>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</si>
  <si>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</si>
  <si>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</si>
  <si>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</si>
  <si>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</si>
  <si>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</si>
  <si>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</si>
  <si>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</si>
  <si>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</si>
  <si>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</si>
  <si>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</si>
  <si>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</si>
  <si>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</si>
  <si>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</si>
  <si>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</si>
  <si>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</si>
  <si>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</si>
  <si>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</si>
  <si>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</si>
  <si>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</si>
  <si>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</si>
  <si>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</si>
  <si>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</si>
  <si>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</si>
  <si>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</si>
  <si>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</si>
  <si>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</si>
  <si>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</si>
  <si>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</si>
  <si>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</si>
  <si>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</si>
  <si>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</si>
  <si>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</si>
  <si>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</si>
  <si>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</si>
  <si>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</si>
  <si>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</si>
  <si>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</si>
  <si>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</si>
  <si>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</si>
  <si>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</si>
  <si>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</si>
  <si>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</si>
  <si>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</si>
  <si>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</si>
  <si>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</si>
  <si>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</si>
  <si>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</si>
  <si>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</si>
  <si>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</si>
  <si>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</si>
  <si>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</si>
  <si>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</si>
  <si>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</si>
  <si>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</si>
  <si>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</si>
  <si>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</si>
  <si>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</si>
  <si>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</si>
  <si>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</si>
  <si>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</si>
  <si>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</si>
  <si>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</si>
  <si>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</si>
  <si>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</si>
  <si>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</si>
  <si>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</si>
  <si>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</si>
  <si>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</si>
  <si>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</si>
  <si>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</si>
  <si>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</si>
  <si>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</si>
  <si>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</si>
  <si>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</si>
  <si>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</si>
  <si>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</si>
  <si>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</si>
  <si>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</si>
  <si>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</si>
  <si>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</si>
  <si>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</si>
  <si>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</si>
  <si>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</si>
  <si>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</si>
  <si>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</si>
  <si>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</si>
  <si>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</si>
  <si>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</si>
  <si>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</si>
  <si>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</si>
  <si>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</si>
  <si>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</si>
  <si>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</si>
  <si>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</si>
  <si>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</si>
  <si>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</si>
  <si>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</si>
  <si>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</si>
  <si>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</si>
  <si>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</si>
  <si>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</si>
  <si>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</si>
  <si>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</si>
  <si>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</si>
  <si>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</si>
  <si>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</si>
  <si>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</si>
  <si>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</si>
  <si>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</si>
  <si>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</si>
  <si>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</si>
  <si>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</si>
  <si>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</si>
  <si>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</si>
  <si>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</si>
  <si>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</si>
  <si>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</si>
  <si>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</si>
  <si>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</si>
  <si>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</si>
  <si>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</si>
  <si>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</si>
  <si>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</si>
  <si>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</si>
  <si>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</si>
  <si>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</si>
  <si>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</si>
  <si>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</si>
  <si>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</si>
  <si>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</si>
  <si>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</si>
  <si>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</si>
  <si>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</si>
  <si>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</si>
  <si>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</si>
  <si>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</si>
  <si>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</si>
  <si>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</si>
  <si>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</si>
  <si>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</si>
  <si>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</si>
  <si>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</si>
  <si>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</si>
  <si>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</si>
  <si>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</si>
  <si>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</si>
  <si>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</si>
  <si>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</si>
  <si>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</si>
  <si>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</si>
  <si>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</si>
  <si>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</si>
  <si>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</si>
  <si>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</si>
  <si>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</si>
  <si>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</si>
  <si>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</si>
  <si>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</si>
  <si>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</si>
  <si>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</si>
  <si>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</si>
  <si>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</si>
  <si>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</si>
  <si>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</si>
  <si>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</si>
  <si>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</si>
  <si>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</si>
  <si>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</si>
  <si>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</si>
  <si>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</si>
  <si>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</si>
  <si>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</si>
  <si>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</si>
  <si>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</si>
  <si>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</si>
  <si>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</si>
  <si>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</si>
  <si>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</si>
  <si>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</si>
  <si>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</si>
  <si>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</si>
  <si>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</si>
  <si>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</si>
  <si>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</si>
  <si>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</si>
  <si>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</si>
  <si>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</si>
  <si>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</si>
  <si>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</si>
  <si>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</si>
  <si>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</si>
  <si>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</si>
  <si>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</si>
  <si>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</si>
  <si>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</si>
  <si>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</si>
  <si>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</si>
  <si>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</si>
  <si>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</si>
  <si>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</si>
  <si>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</si>
  <si>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</si>
  <si>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</si>
  <si>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</si>
  <si>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</si>
  <si>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</si>
  <si>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</si>
  <si>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</si>
  <si>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</si>
  <si>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</si>
  <si>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</si>
  <si>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</si>
  <si>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</si>
  <si>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</si>
  <si>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</si>
  <si>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</si>
  <si>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</si>
  <si>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</si>
  <si>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</si>
  <si>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</si>
  <si>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</si>
  <si>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</si>
  <si>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</si>
  <si>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</si>
  <si>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</si>
  <si>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</si>
  <si>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</si>
  <si>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</si>
  <si>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</si>
  <si>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</si>
  <si>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</si>
  <si>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</si>
  <si>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</si>
  <si>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</si>
  <si>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</si>
  <si>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</si>
  <si>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</si>
  <si>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</si>
  <si>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</si>
  <si>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</si>
  <si>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</si>
  <si>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</si>
  <si>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</si>
  <si>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</si>
  <si>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</si>
  <si>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</si>
  <si>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</si>
  <si>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</si>
  <si>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</si>
  <si>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</si>
  <si>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</si>
  <si>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</si>
  <si>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</si>
  <si>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</si>
  <si>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</si>
  <si>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</si>
  <si>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</si>
  <si>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</si>
  <si>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</si>
  <si>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</si>
  <si>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</si>
  <si>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</si>
  <si>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</si>
  <si>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</si>
  <si>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</si>
  <si>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</si>
  <si>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</si>
  <si>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</si>
  <si>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</si>
  <si>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</si>
  <si>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</si>
  <si>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</si>
  <si>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</si>
  <si>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</si>
  <si>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</si>
  <si>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</si>
  <si>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</si>
  <si>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</si>
  <si>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</si>
  <si>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</si>
  <si>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</si>
  <si>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</si>
  <si>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</si>
  <si>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</si>
  <si>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</si>
  <si>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</si>
  <si>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</si>
  <si>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</si>
  <si>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</si>
  <si>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</si>
  <si>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</si>
  <si>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</si>
  <si>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</si>
  <si>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</si>
  <si>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</si>
  <si>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</si>
  <si>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</si>
  <si>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</si>
  <si>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</si>
  <si>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</si>
  <si>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</si>
  <si>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</si>
  <si>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</si>
  <si>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</si>
  <si>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</si>
  <si>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</si>
  <si>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</si>
  <si>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</si>
  <si>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</si>
  <si>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</si>
  <si>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</si>
  <si>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</si>
  <si>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</si>
  <si>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</si>
  <si>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</si>
  <si>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</si>
  <si>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</si>
  <si>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</si>
  <si>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</si>
  <si>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</si>
  <si>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</si>
  <si>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</si>
  <si>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</si>
  <si>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</si>
  <si>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</si>
  <si>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</si>
  <si>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</si>
  <si>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</si>
  <si>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</si>
  <si>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</si>
  <si>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</si>
  <si>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</si>
  <si>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</si>
  <si>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</si>
  <si>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</si>
  <si>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</si>
  <si>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</si>
  <si>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</si>
  <si>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</si>
  <si>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</si>
  <si>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</si>
  <si>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</si>
  <si>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</si>
  <si>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</si>
  <si>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</si>
  <si>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</si>
  <si>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</si>
  <si>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</si>
  <si>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</si>
  <si>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</si>
  <si>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</si>
  <si>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</si>
  <si>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</si>
  <si>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</si>
  <si>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</si>
  <si>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</si>
  <si>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</si>
  <si>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</si>
  <si>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</si>
  <si>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</si>
  <si>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</si>
  <si>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</si>
  <si>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</si>
  <si>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</si>
  <si>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</si>
  <si>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</si>
  <si>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</si>
  <si>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</si>
  <si>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</si>
  <si>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</si>
  <si>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</si>
  <si>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</si>
  <si>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</si>
  <si>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</si>
  <si>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</si>
  <si>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</si>
  <si>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</si>
  <si>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</si>
  <si>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</si>
  <si>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</si>
  <si>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</si>
  <si>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</si>
  <si>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</si>
  <si>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</si>
  <si>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</si>
  <si>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</si>
  <si>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</si>
  <si>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</si>
  <si>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</si>
  <si>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</si>
  <si>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</si>
  <si>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</si>
  <si>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</si>
  <si>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</si>
  <si>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</si>
  <si>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</si>
  <si>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</si>
  <si>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</si>
  <si>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</si>
  <si>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</si>
  <si>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</si>
  <si>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</si>
  <si>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</si>
  <si>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</si>
  <si>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</si>
  <si>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</si>
  <si>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</si>
  <si>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</si>
  <si>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</si>
  <si>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</si>
  <si>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</si>
  <si>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</si>
  <si>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</si>
  <si>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</si>
  <si>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</si>
  <si>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</si>
  <si>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</si>
  <si>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</si>
  <si>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</si>
  <si>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</si>
  <si>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</si>
  <si>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</si>
  <si>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</si>
  <si>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</si>
  <si>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</si>
  <si>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</si>
  <si>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</si>
  <si>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</si>
  <si>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</si>
  <si>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</si>
  <si>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</si>
  <si>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</si>
  <si>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</si>
  <si>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</si>
  <si>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</si>
  <si>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</si>
  <si>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</si>
  <si>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</si>
  <si>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</si>
  <si>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</si>
  <si>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</si>
  <si>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</si>
  <si>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</si>
  <si>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</si>
  <si>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</si>
  <si>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</si>
  <si>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</si>
  <si>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</si>
  <si>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</si>
  <si>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</si>
  <si>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</si>
  <si>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</si>
  <si>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</si>
  <si>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</si>
  <si>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</si>
  <si>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</si>
  <si>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</si>
  <si>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</si>
  <si>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</si>
  <si>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</si>
  <si>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</si>
  <si>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</si>
  <si>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</si>
  <si>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</si>
  <si>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</si>
  <si>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</si>
  <si>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</si>
  <si>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</si>
  <si>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</si>
  <si>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</si>
  <si>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</si>
  <si>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</si>
  <si>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</si>
  <si>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</si>
  <si>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</si>
  <si>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</si>
  <si>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</si>
  <si>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</si>
  <si>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</si>
  <si>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</si>
  <si>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</si>
  <si>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</si>
  <si>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</si>
  <si>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</si>
  <si>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</si>
  <si>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</si>
  <si>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</si>
  <si>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</si>
  <si>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</si>
  <si>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</si>
  <si>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</si>
  <si>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</si>
  <si>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</si>
  <si>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</si>
  <si>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</si>
  <si>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</si>
  <si>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</si>
  <si>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</si>
  <si>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</si>
  <si>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</si>
  <si>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</si>
  <si>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</si>
  <si>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</si>
  <si>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</si>
  <si>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</si>
  <si>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</si>
  <si>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</si>
  <si>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</si>
  <si>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</si>
  <si>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</si>
  <si>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</si>
  <si>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</si>
  <si>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</si>
  <si>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</si>
  <si>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</si>
  <si>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</si>
  <si>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</si>
  <si>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</si>
  <si>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</si>
  <si>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изп.директор</t>
  </si>
  <si>
    <t>АС Сюприм ООД-Стефка Георгиева Стоянова</t>
  </si>
  <si>
    <t>Главен счетоводител</t>
  </si>
  <si>
    <t xml:space="preserve">гр.София, ж.к.Овча Купел, бл.419, вх.Б, ет.3, ап.44 </t>
  </si>
  <si>
    <t>Севдалин Русанов Русанов</t>
  </si>
  <si>
    <t>+359896819001</t>
  </si>
  <si>
    <t>ok_stock@abv.bg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</si>
</sst>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45132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977</v>
      </c>
      <c r="B11" s="578">
        <v>45132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3897</v>
      </c>
      <c r="D6" s="675">
        <f aca="true" t="shared" si="0" ref="D6:D15">C6-E6</f>
        <v>0</v>
      </c>
      <c r="E6" s="674">
        <f>'1-Баланс'!G95</f>
        <v>3897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3883</v>
      </c>
      <c r="D7" s="675">
        <f t="shared" si="0"/>
        <v>997</v>
      </c>
      <c r="E7" s="674">
        <f>'1-Баланс'!G18</f>
        <v>2886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19</v>
      </c>
      <c r="D8" s="675">
        <f t="shared" si="0"/>
        <v>0</v>
      </c>
      <c r="E8" s="674">
        <f>ABS('2-Отчет за доходите'!C44)-ABS('2-Отчет за доходите'!G44)</f>
        <v>19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170</v>
      </c>
      <c r="D9" s="675">
        <f t="shared" si="0"/>
        <v>0</v>
      </c>
      <c r="E9" s="674">
        <f>'3-Отчет за паричния поток'!C45</f>
        <v>170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205</v>
      </c>
      <c r="D10" s="675">
        <f t="shared" si="0"/>
        <v>0</v>
      </c>
      <c r="E10" s="674">
        <f>'3-Отчет за паричния поток'!C46</f>
        <v>205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3883</v>
      </c>
      <c r="D11" s="675">
        <f t="shared" si="0"/>
        <v>0</v>
      </c>
      <c r="E11" s="674">
        <f>'4-Отчет за собствения капитал'!L34</f>
        <v>3883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0.004893123873293845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1.3571428571428572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0.004875545291249679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1.3454545454545455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19.142857142857142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19.142857142857142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19.142857142857142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14.642857142857142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0.0036054596961112542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0.0035925070567102897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0.004893123873293845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0.25675675675675674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0.7368421052631579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3616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3616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3629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63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63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63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196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9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205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268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3897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2886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2886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2886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-962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1871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99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1008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-30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3883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22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15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55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19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55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19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74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74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74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74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74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-41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75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76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35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170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205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205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2886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2886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2886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2886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-962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-962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-962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-962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1871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1871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1871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1871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99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99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99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99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-30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-30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-11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-11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3864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3864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3883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3883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5883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5935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6'!D42</f>
        <v>5935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2267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2267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6'!F42</f>
        <v>2267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3616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3668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6'!G42</f>
        <v>3668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3616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3668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6'!J42</f>
        <v>3668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3616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3616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6'!R42</f>
        <v>3616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9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-1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-1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9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8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65736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65736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63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63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63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63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3616</v>
      </c>
      <c r="D12" s="197">
        <v>3616</v>
      </c>
      <c r="E12" s="89" t="s">
        <v>25</v>
      </c>
      <c r="F12" s="93" t="s">
        <v>26</v>
      </c>
      <c r="G12" s="197">
        <v>2886</v>
      </c>
      <c r="H12" s="196">
        <v>2886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2886</v>
      </c>
      <c r="H13" s="196">
        <v>2886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2886</v>
      </c>
      <c r="H18" s="610">
        <f>H12+H15+H16+H17</f>
        <v>2886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3616</v>
      </c>
      <c r="D20" s="598">
        <f>SUM(D12:D19)</f>
        <v>3616</v>
      </c>
      <c r="E20" s="89" t="s">
        <v>54</v>
      </c>
      <c r="F20" s="93" t="s">
        <v>55</v>
      </c>
      <c r="G20" s="197">
        <v>-962</v>
      </c>
      <c r="H20" s="196">
        <v>-962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1871</v>
      </c>
      <c r="H21" s="197">
        <v>1871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</v>
      </c>
      <c r="H22" s="614">
        <f>SUM(H23:H25)</f>
        <v>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99</v>
      </c>
      <c r="H25" s="196">
        <v>99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1008</v>
      </c>
      <c r="H26" s="598">
        <f>H20+H21+H22</f>
        <v>1008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</v>
      </c>
      <c r="H32" s="197">
        <v>-30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</v>
      </c>
      <c r="H34" s="598">
        <f>H28+H32+H33</f>
        <v>-30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3883</v>
      </c>
      <c r="H37" s="600">
        <f>H26+H18+H34</f>
        <v>3864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9</v>
      </c>
      <c r="D51" s="196">
        <v>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</v>
      </c>
      <c r="D52" s="598">
        <f>SUM(D48:D51)</f>
        <v>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</v>
      </c>
      <c r="D55" s="479">
        <v>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3629</v>
      </c>
      <c r="D56" s="602">
        <f>D20+D21+D22+D28+D33+D46+D52+D54+D55</f>
        <v>3629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10</v>
      </c>
      <c r="H69" s="197">
        <v>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14</v>
      </c>
      <c r="H71" s="598">
        <f>H59+H60+H61+H69+H70</f>
        <v>15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8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63</v>
      </c>
      <c r="D79" s="596">
        <f>SUM(D80:D82)</f>
        <v>79</v>
      </c>
      <c r="E79" s="205" t="s">
        <v>849</v>
      </c>
      <c r="F79" s="99" t="s">
        <v>241</v>
      </c>
      <c r="G79" s="599">
        <f>G71+G73+G75+G77</f>
        <v>14</v>
      </c>
      <c r="H79" s="600">
        <f>H71+H73+H75+H77</f>
        <v>15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63</v>
      </c>
      <c r="D81" s="197">
        <v>79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63</v>
      </c>
      <c r="D85" s="598">
        <f>D84+D83+D79</f>
        <v>79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196</v>
      </c>
      <c r="D89" s="197">
        <v>161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9</v>
      </c>
      <c r="D90" s="196">
        <v>9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205</v>
      </c>
      <c r="D92" s="598">
        <f>SUM(D88:D91)</f>
        <v>170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268</v>
      </c>
      <c r="D94" s="602">
        <f>D65+D76+D85+D92+D93</f>
        <v>250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3897</v>
      </c>
      <c r="D95" s="604">
        <f>D94+D56</f>
        <v>3879</v>
      </c>
      <c r="E95" s="229" t="s">
        <v>942</v>
      </c>
      <c r="F95" s="489" t="s">
        <v>268</v>
      </c>
      <c r="G95" s="603">
        <f>G37+G40+G56+G79</f>
        <v>3897</v>
      </c>
      <c r="H95" s="604">
        <f>H37+H40+H56+H79</f>
        <v>3879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45132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6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6">
        <v>24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22</v>
      </c>
      <c r="D15" s="316">
        <v>15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5</v>
      </c>
      <c r="D16" s="316">
        <v>3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</v>
      </c>
      <c r="D22" s="629">
        <f>SUM(D12:D18)+D19</f>
        <v>44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74</v>
      </c>
      <c r="H24" s="316">
        <v>53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15</v>
      </c>
      <c r="D26" s="317">
        <v>18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74</v>
      </c>
      <c r="H27" s="629">
        <f>SUM(H22:H26)</f>
        <v>53</v>
      </c>
    </row>
    <row r="28" spans="1:8" ht="15.75">
      <c r="A28" s="194" t="s">
        <v>79</v>
      </c>
      <c r="B28" s="237" t="s">
        <v>327</v>
      </c>
      <c r="C28" s="316"/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</v>
      </c>
      <c r="D29" s="629">
        <f>SUM(D25:D28)</f>
        <v>30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55</v>
      </c>
      <c r="D31" s="635">
        <f>D29+D22</f>
        <v>74</v>
      </c>
      <c r="E31" s="251" t="s">
        <v>824</v>
      </c>
      <c r="F31" s="266" t="s">
        <v>331</v>
      </c>
      <c r="G31" s="253">
        <f>G16+G18+G27</f>
        <v>74</v>
      </c>
      <c r="H31" s="254">
        <f>H16+H18+H27</f>
        <v>53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55</v>
      </c>
      <c r="D36" s="637">
        <f>D31-D34+D35</f>
        <v>74</v>
      </c>
      <c r="E36" s="262" t="s">
        <v>346</v>
      </c>
      <c r="F36" s="256" t="s">
        <v>347</v>
      </c>
      <c r="G36" s="267">
        <f>G35-G34+G31</f>
        <v>74</v>
      </c>
      <c r="H36" s="268">
        <f>H35-H34+H31</f>
        <v>53</v>
      </c>
    </row>
    <row r="37" spans="1:8" ht="15.75">
      <c r="A37" s="261" t="s">
        <v>348</v>
      </c>
      <c r="B37" s="231" t="s">
        <v>349</v>
      </c>
      <c r="C37" s="634">
        <f>IF((G36-C36)&gt;0,G36-C36,0)</f>
        <v>19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21</v>
      </c>
    </row>
    <row r="45" spans="1:8" ht="16.5" thickBot="1">
      <c r="A45" s="270" t="s">
        <v>371</v>
      </c>
      <c r="B45" s="271" t="s">
        <v>372</v>
      </c>
      <c r="C45" s="630">
        <f>C36+C38+C42</f>
        <v>74</v>
      </c>
      <c r="D45" s="631">
        <f>D36+D38+D42</f>
        <v>74</v>
      </c>
      <c r="E45" s="270" t="s">
        <v>373</v>
      </c>
      <c r="F45" s="272" t="s">
        <v>374</v>
      </c>
      <c r="G45" s="630">
        <f>G42+G36</f>
        <v>74</v>
      </c>
      <c r="H45" s="631">
        <f>H42+H36</f>
        <v>74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45132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31" sqref="D3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-12</v>
      </c>
      <c r="D12" s="197">
        <v>-179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</v>
      </c>
      <c r="D14" s="197">
        <v>-10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-62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f>-14+6</f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-41</v>
      </c>
      <c r="D21" s="659">
        <f>SUM(D11:D20)</f>
        <v>-259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f>3+72</f>
        <v>75</v>
      </c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</v>
      </c>
      <c r="D32" s="196">
        <v>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76</v>
      </c>
      <c r="D33" s="659">
        <f>SUM(D23:D32)</f>
        <v>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-405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-401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35</v>
      </c>
      <c r="D44" s="307">
        <f>D43+D33+D21</f>
        <v>-659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170</v>
      </c>
      <c r="D45" s="309">
        <v>3739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205</v>
      </c>
      <c r="D46" s="311">
        <f>D45+D44</f>
        <v>3080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205</v>
      </c>
      <c r="D47" s="298">
        <v>3080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45132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2886</v>
      </c>
      <c r="D13" s="584">
        <f>'1-Баланс'!H20</f>
        <v>-962</v>
      </c>
      <c r="E13" s="584">
        <f>'1-Баланс'!H21</f>
        <v>1871</v>
      </c>
      <c r="F13" s="584">
        <f>'1-Баланс'!H23</f>
        <v>0</v>
      </c>
      <c r="G13" s="584">
        <f>'1-Баланс'!H24</f>
        <v>0</v>
      </c>
      <c r="H13" s="585">
        <v>99</v>
      </c>
      <c r="I13" s="584">
        <f>'1-Баланс'!H29+'1-Баланс'!H32</f>
        <v>-30</v>
      </c>
      <c r="J13" s="584">
        <f>'1-Баланс'!H30+'1-Баланс'!H33</f>
        <v>0</v>
      </c>
      <c r="K13" s="585"/>
      <c r="L13" s="584">
        <f>SUM(C13:K13)</f>
        <v>3864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2886</v>
      </c>
      <c r="D17" s="653">
        <f aca="true" t="shared" si="2" ref="D17:M17">D13+D14</f>
        <v>-962</v>
      </c>
      <c r="E17" s="653">
        <f t="shared" si="2"/>
        <v>1871</v>
      </c>
      <c r="F17" s="653">
        <f t="shared" si="2"/>
        <v>0</v>
      </c>
      <c r="G17" s="653">
        <f t="shared" si="2"/>
        <v>0</v>
      </c>
      <c r="H17" s="653">
        <f t="shared" si="2"/>
        <v>99</v>
      </c>
      <c r="I17" s="653">
        <f t="shared" si="2"/>
        <v>-30</v>
      </c>
      <c r="J17" s="653">
        <f t="shared" si="2"/>
        <v>0</v>
      </c>
      <c r="K17" s="653">
        <f t="shared" si="2"/>
        <v>0</v>
      </c>
      <c r="L17" s="584">
        <f t="shared" si="1"/>
        <v>3864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</v>
      </c>
      <c r="J18" s="584">
        <f>+'1-Баланс'!G33</f>
        <v>0</v>
      </c>
      <c r="K18" s="585"/>
      <c r="L18" s="584">
        <f t="shared" si="1"/>
        <v>19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2886</v>
      </c>
      <c r="D31" s="653">
        <f aca="true" t="shared" si="6" ref="D31:M31">D19+D22+D23+D26+D30+D29+D17+D18</f>
        <v>-962</v>
      </c>
      <c r="E31" s="653">
        <f t="shared" si="6"/>
        <v>1871</v>
      </c>
      <c r="F31" s="653">
        <f t="shared" si="6"/>
        <v>0</v>
      </c>
      <c r="G31" s="653">
        <f t="shared" si="6"/>
        <v>0</v>
      </c>
      <c r="H31" s="653">
        <f t="shared" si="6"/>
        <v>99</v>
      </c>
      <c r="I31" s="653">
        <f t="shared" si="6"/>
        <v>-11</v>
      </c>
      <c r="J31" s="653">
        <f t="shared" si="6"/>
        <v>0</v>
      </c>
      <c r="K31" s="653">
        <f t="shared" si="6"/>
        <v>0</v>
      </c>
      <c r="L31" s="584">
        <f t="shared" si="1"/>
        <v>3883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2886</v>
      </c>
      <c r="D34" s="587">
        <f t="shared" si="7"/>
        <v>-962</v>
      </c>
      <c r="E34" s="587">
        <f t="shared" si="7"/>
        <v>1871</v>
      </c>
      <c r="F34" s="587">
        <f t="shared" si="7"/>
        <v>0</v>
      </c>
      <c r="G34" s="587">
        <f t="shared" si="7"/>
        <v>0</v>
      </c>
      <c r="H34" s="587">
        <f t="shared" si="7"/>
        <v>99</v>
      </c>
      <c r="I34" s="587">
        <f t="shared" si="7"/>
        <v>-11</v>
      </c>
      <c r="J34" s="587">
        <f t="shared" si="7"/>
        <v>0</v>
      </c>
      <c r="K34" s="587">
        <f t="shared" si="7"/>
        <v>0</v>
      </c>
      <c r="L34" s="651">
        <f t="shared" si="1"/>
        <v>3883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45132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45132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0">
      <selection activeCell="G11" sqref="G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5883</v>
      </c>
      <c r="E11" s="328"/>
      <c r="F11" s="328">
        <v>2267</v>
      </c>
      <c r="G11" s="329">
        <f>D11+E11-F11</f>
        <v>3616</v>
      </c>
      <c r="H11" s="328"/>
      <c r="I11" s="328"/>
      <c r="J11" s="329">
        <f>G11+H11-I11</f>
        <v>3616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3616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5935</v>
      </c>
      <c r="E19" s="330">
        <f>SUM(E11:E18)</f>
        <v>0</v>
      </c>
      <c r="F19" s="330">
        <f>SUM(F11:F18)</f>
        <v>2267</v>
      </c>
      <c r="G19" s="329">
        <f t="shared" si="2"/>
        <v>3668</v>
      </c>
      <c r="H19" s="330">
        <f>SUM(H11:H18)</f>
        <v>0</v>
      </c>
      <c r="I19" s="330">
        <f>SUM(I11:I18)</f>
        <v>0</v>
      </c>
      <c r="J19" s="329">
        <f t="shared" si="3"/>
        <v>3668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3616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5935</v>
      </c>
      <c r="E42" s="349">
        <f>E19+E20+E21+E27+E40+E41</f>
        <v>0</v>
      </c>
      <c r="F42" s="349">
        <f aca="true" t="shared" si="11" ref="F42:R42">F19+F20+F21+F27+F40+F41</f>
        <v>2267</v>
      </c>
      <c r="G42" s="349">
        <f t="shared" si="11"/>
        <v>3668</v>
      </c>
      <c r="H42" s="349">
        <f t="shared" si="11"/>
        <v>0</v>
      </c>
      <c r="I42" s="349">
        <f t="shared" si="11"/>
        <v>0</v>
      </c>
      <c r="J42" s="349">
        <f t="shared" si="11"/>
        <v>3668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3616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45132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5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</v>
      </c>
      <c r="D23" s="443"/>
      <c r="E23" s="442">
        <f t="shared" si="0"/>
        <v>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</v>
      </c>
      <c r="D32" s="368"/>
      <c r="E32" s="369">
        <f t="shared" si="0"/>
        <v>9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0</v>
      </c>
      <c r="E45" s="439">
        <f>E26+E30+E31+E33+E32+E34+E35+E40</f>
        <v>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</v>
      </c>
      <c r="D46" s="444">
        <f>D45+D23+D21+D11</f>
        <v>0</v>
      </c>
      <c r="E46" s="445">
        <f>E45+E23+E21+E11</f>
        <v>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5</v>
      </c>
      <c r="E87" s="134">
        <f>SUM(E88:E92)+E96</f>
        <v>-1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2</v>
      </c>
      <c r="E96" s="136">
        <f t="shared" si="1"/>
        <v>-1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</v>
      </c>
      <c r="E97" s="136">
        <f t="shared" si="1"/>
        <v>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</v>
      </c>
      <c r="D98" s="433">
        <f>D87+D82+D77+D73+D97</f>
        <v>6</v>
      </c>
      <c r="E98" s="433">
        <f>E87+E82+E77+E73+E97</f>
        <v>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</v>
      </c>
      <c r="D99" s="427">
        <f>D98+D70+D68</f>
        <v>6</v>
      </c>
      <c r="E99" s="427">
        <f>E98+E70+E68</f>
        <v>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45132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3" sqref="F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>
        <v>65736</v>
      </c>
      <c r="F25" s="449">
        <v>63</v>
      </c>
      <c r="G25" s="449"/>
      <c r="H25" s="449"/>
      <c r="I25" s="450">
        <f t="shared" si="0"/>
        <v>63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65736</v>
      </c>
      <c r="F27" s="456">
        <f t="shared" si="2"/>
        <v>63</v>
      </c>
      <c r="G27" s="456">
        <f t="shared" si="2"/>
        <v>0</v>
      </c>
      <c r="H27" s="456">
        <f t="shared" si="2"/>
        <v>0</v>
      </c>
      <c r="I27" s="457">
        <f t="shared" si="0"/>
        <v>63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45132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2023-07-24T09:48:44Z</dcterms:modified>
  <cp:category/>
  <cp:version/>
  <cp:contentType/>
  <cp:contentStatus/>
</cp:coreProperties>
</file>